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5" yWindow="0" windowWidth="31125" windowHeight="20355" activeTab="3"/>
  </bookViews>
  <sheets>
    <sheet name="ケース１" sheetId="1" r:id="rId1"/>
    <sheet name="ケース２" sheetId="2" r:id="rId2"/>
    <sheet name="ケース3" sheetId="4" r:id="rId3"/>
    <sheet name="ケース4" sheetId="3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3" l="1"/>
  <c r="I22" i="4"/>
  <c r="H22" i="4"/>
  <c r="G22" i="4"/>
  <c r="F22" i="4"/>
  <c r="F9" i="4"/>
  <c r="F11" i="4"/>
  <c r="F13" i="4"/>
  <c r="F15" i="4"/>
  <c r="F17" i="4"/>
  <c r="F18" i="4"/>
  <c r="G9" i="4"/>
  <c r="G12" i="4"/>
  <c r="G13" i="4"/>
  <c r="G17" i="4"/>
  <c r="G18" i="4"/>
  <c r="H10" i="4"/>
  <c r="H11" i="4"/>
  <c r="H13" i="4"/>
  <c r="H17" i="4"/>
  <c r="H18" i="4"/>
  <c r="I10" i="4"/>
  <c r="I12" i="4"/>
  <c r="I13" i="4"/>
  <c r="I15" i="4"/>
  <c r="I17" i="4"/>
  <c r="I18" i="4"/>
  <c r="F19" i="4"/>
  <c r="J24" i="3"/>
  <c r="I24" i="3"/>
  <c r="F9" i="3"/>
  <c r="F10" i="3"/>
  <c r="F12" i="3"/>
  <c r="F13" i="3"/>
  <c r="F17" i="3"/>
  <c r="F20" i="3"/>
  <c r="G9" i="3"/>
  <c r="G10" i="3"/>
  <c r="G12" i="3"/>
  <c r="G14" i="3"/>
  <c r="G19" i="3"/>
  <c r="G20" i="3"/>
  <c r="H9" i="3"/>
  <c r="H11" i="3"/>
  <c r="H12" i="3"/>
  <c r="H13" i="3"/>
  <c r="H19" i="3"/>
  <c r="H20" i="3"/>
  <c r="K9" i="3"/>
  <c r="K11" i="3"/>
  <c r="K12" i="3"/>
  <c r="K14" i="3"/>
  <c r="K17" i="3"/>
  <c r="K19" i="3"/>
  <c r="K20" i="3"/>
  <c r="I9" i="3"/>
  <c r="I11" i="3"/>
  <c r="I12" i="3"/>
  <c r="I13" i="3"/>
  <c r="I19" i="3"/>
  <c r="I20" i="3"/>
  <c r="J9" i="3"/>
  <c r="J11" i="3"/>
  <c r="J12" i="3"/>
  <c r="J14" i="3"/>
  <c r="J19" i="3"/>
  <c r="J20" i="3"/>
  <c r="F21" i="3"/>
  <c r="G20" i="2"/>
  <c r="F20" i="2"/>
  <c r="G20" i="1"/>
  <c r="F20" i="1"/>
  <c r="K24" i="3"/>
  <c r="H24" i="3"/>
  <c r="G24" i="3"/>
  <c r="F24" i="3"/>
  <c r="F12" i="2"/>
  <c r="G12" i="2"/>
  <c r="G13" i="2"/>
  <c r="F13" i="2"/>
  <c r="G11" i="2"/>
  <c r="F11" i="2"/>
  <c r="G10" i="2"/>
  <c r="G15" i="2"/>
  <c r="G16" i="2"/>
  <c r="F9" i="2"/>
  <c r="F15" i="2"/>
  <c r="F16" i="2"/>
  <c r="F17" i="2"/>
  <c r="G13" i="1"/>
  <c r="F13" i="1"/>
  <c r="G11" i="1"/>
  <c r="F11" i="1"/>
  <c r="G10" i="1"/>
  <c r="G15" i="1"/>
  <c r="G16" i="1"/>
  <c r="F9" i="1"/>
  <c r="F15" i="1"/>
  <c r="F16" i="1"/>
  <c r="F17" i="1"/>
</calcChain>
</file>

<file path=xl/sharedStrings.xml><?xml version="1.0" encoding="utf-8"?>
<sst xmlns="http://schemas.openxmlformats.org/spreadsheetml/2006/main" count="134" uniqueCount="53">
  <si>
    <t>（</t>
    <phoneticPr fontId="3"/>
  </si>
  <si>
    <t>外壁</t>
    <rPh sb="0" eb="2">
      <t>ガイヘキ</t>
    </rPh>
    <phoneticPr fontId="3"/>
  </si>
  <si>
    <t>）の実質熱貫流率　Ｗ/（㎡Ｋ）</t>
    <phoneticPr fontId="3"/>
  </si>
  <si>
    <t>仕様番号</t>
    <rPh sb="0" eb="2">
      <t>シヨウ</t>
    </rPh>
    <rPh sb="2" eb="4">
      <t>バンゴウ</t>
    </rPh>
    <phoneticPr fontId="3"/>
  </si>
  <si>
    <t>部　分　名</t>
    <rPh sb="0" eb="3">
      <t>ブブン</t>
    </rPh>
    <rPh sb="4" eb="5">
      <t>メイ</t>
    </rPh>
    <phoneticPr fontId="3"/>
  </si>
  <si>
    <t>一般部</t>
    <rPh sb="0" eb="2">
      <t>イッパン</t>
    </rPh>
    <rPh sb="2" eb="3">
      <t>ブ</t>
    </rPh>
    <phoneticPr fontId="3"/>
  </si>
  <si>
    <t>熱橋部</t>
    <rPh sb="0" eb="1">
      <t>ネツ</t>
    </rPh>
    <rPh sb="1" eb="2">
      <t>キョウ</t>
    </rPh>
    <rPh sb="2" eb="3">
      <t>ブ</t>
    </rPh>
    <phoneticPr fontId="3"/>
  </si>
  <si>
    <t>熱橋面積比</t>
    <rPh sb="0" eb="1">
      <t>ネツ</t>
    </rPh>
    <rPh sb="1" eb="2">
      <t>キョウ</t>
    </rPh>
    <rPh sb="2" eb="4">
      <t>メンセキ</t>
    </rPh>
    <rPh sb="4" eb="5">
      <t>ヒ</t>
    </rPh>
    <phoneticPr fontId="3"/>
  </si>
  <si>
    <t>W1</t>
    <phoneticPr fontId="3"/>
  </si>
  <si>
    <t>熱伝導率λ
Ｗ/(ｍ・Ｋ)</t>
    <rPh sb="0" eb="1">
      <t>ネツ</t>
    </rPh>
    <rPh sb="1" eb="4">
      <t>デンドウリツ</t>
    </rPh>
    <phoneticPr fontId="3"/>
  </si>
  <si>
    <t>厚さｄ
ｍ</t>
    <rPh sb="0" eb="1">
      <t>アツ</t>
    </rPh>
    <phoneticPr fontId="3"/>
  </si>
  <si>
    <t>ｄ/λ
㎡・Ｋ/Ｗ</t>
    <phoneticPr fontId="3"/>
  </si>
  <si>
    <t>熱伝達抵抗　Ｒsi</t>
    <rPh sb="0" eb="1">
      <t>ネツ</t>
    </rPh>
    <rPh sb="1" eb="3">
      <t>デンタツ</t>
    </rPh>
    <rPh sb="3" eb="5">
      <t>テイコウ</t>
    </rPh>
    <phoneticPr fontId="3"/>
  </si>
  <si>
    <t>－</t>
    <phoneticPr fontId="3"/>
  </si>
  <si>
    <t>HGW16K</t>
    <phoneticPr fontId="3"/>
  </si>
  <si>
    <t>天然木材（間柱）</t>
    <rPh sb="0" eb="2">
      <t>テンネン</t>
    </rPh>
    <rPh sb="2" eb="4">
      <t>モクザイ</t>
    </rPh>
    <rPh sb="5" eb="6">
      <t>マ</t>
    </rPh>
    <rPh sb="6" eb="7">
      <t>バシラ</t>
    </rPh>
    <phoneticPr fontId="3"/>
  </si>
  <si>
    <t>構造用合板</t>
    <rPh sb="0" eb="3">
      <t>コウゾウヨウ</t>
    </rPh>
    <rPh sb="3" eb="5">
      <t>ゴウハン</t>
    </rPh>
    <phoneticPr fontId="3"/>
  </si>
  <si>
    <t>熱伝達抵抗　Ｒse</t>
    <rPh sb="0" eb="1">
      <t>ネツ</t>
    </rPh>
    <rPh sb="1" eb="3">
      <t>デンタツ</t>
    </rPh>
    <rPh sb="3" eb="5">
      <t>テイコウ</t>
    </rPh>
    <phoneticPr fontId="3"/>
  </si>
  <si>
    <t>－</t>
    <phoneticPr fontId="3"/>
  </si>
  <si>
    <r>
      <t>熱貫流抵抗　　ΣＲ＝Σ（ｄ</t>
    </r>
    <r>
      <rPr>
        <sz val="8"/>
        <rFont val="HG丸ｺﾞｼｯｸM-PRO"/>
        <family val="3"/>
        <charset val="128"/>
      </rPr>
      <t>ｉ</t>
    </r>
    <r>
      <rPr>
        <sz val="10"/>
        <rFont val="HG丸ｺﾞｼｯｸM-PRO"/>
        <family val="3"/>
        <charset val="128"/>
      </rPr>
      <t>/λ</t>
    </r>
    <r>
      <rPr>
        <sz val="8"/>
        <rFont val="HG丸ｺﾞｼｯｸM-PRO"/>
        <family val="3"/>
        <charset val="128"/>
      </rPr>
      <t>ｉ</t>
    </r>
    <r>
      <rPr>
        <sz val="10"/>
        <rFont val="HG丸ｺﾞｼｯｸM-PRO"/>
        <family val="3"/>
        <charset val="128"/>
      </rPr>
      <t>）</t>
    </r>
    <rPh sb="0" eb="1">
      <t>ネツ</t>
    </rPh>
    <rPh sb="1" eb="3">
      <t>カンリュウ</t>
    </rPh>
    <rPh sb="3" eb="5">
      <t>テイコウ</t>
    </rPh>
    <phoneticPr fontId="3"/>
  </si>
  <si>
    <r>
      <t>熱貫流率　　　Ｕ</t>
    </r>
    <r>
      <rPr>
        <sz val="8"/>
        <rFont val="HG丸ｺﾞｼｯｸM-PRO"/>
        <family val="3"/>
        <charset val="128"/>
      </rPr>
      <t>ｎ</t>
    </r>
    <r>
      <rPr>
        <sz val="10"/>
        <rFont val="HG丸ｺﾞｼｯｸM-PRO"/>
        <family val="3"/>
        <charset val="128"/>
      </rPr>
      <t>＝１/ΣＲ</t>
    </r>
    <rPh sb="0" eb="1">
      <t>ネツ</t>
    </rPh>
    <rPh sb="1" eb="3">
      <t>カンリュウ</t>
    </rPh>
    <rPh sb="3" eb="4">
      <t>リツ</t>
    </rPh>
    <phoneticPr fontId="3"/>
  </si>
  <si>
    <r>
      <t>平均熱貫流率　Ｕ</t>
    </r>
    <r>
      <rPr>
        <sz val="8"/>
        <rFont val="HG丸ｺﾞｼｯｸM-PRO"/>
        <family val="3"/>
        <charset val="128"/>
      </rPr>
      <t>i</t>
    </r>
    <r>
      <rPr>
        <sz val="10"/>
        <rFont val="HG丸ｺﾞｼｯｸM-PRO"/>
        <family val="3"/>
        <charset val="128"/>
      </rPr>
      <t>＝Σ（</t>
    </r>
    <r>
      <rPr>
        <sz val="12"/>
        <rFont val="HG丸ｺﾞｼｯｸM-PRO"/>
        <family val="3"/>
        <charset val="128"/>
      </rPr>
      <t>ａ</t>
    </r>
    <r>
      <rPr>
        <sz val="10"/>
        <rFont val="HG丸ｺﾞｼｯｸM-PRO"/>
        <family val="3"/>
        <charset val="128"/>
      </rPr>
      <t>in・</t>
    </r>
    <r>
      <rPr>
        <sz val="8"/>
        <rFont val="HG丸ｺﾞｼｯｸM-PRO"/>
        <family val="3"/>
        <charset val="128"/>
      </rPr>
      <t>Ｕｎ</t>
    </r>
    <r>
      <rPr>
        <sz val="10"/>
        <rFont val="HG丸ｺﾞｼｯｸM-PRO"/>
        <family val="3"/>
        <charset val="128"/>
      </rPr>
      <t>）　</t>
    </r>
    <rPh sb="0" eb="2">
      <t>ヘイキン</t>
    </rPh>
    <rPh sb="2" eb="3">
      <t>ネツ</t>
    </rPh>
    <rPh sb="3" eb="5">
      <t>カンリュウ</t>
    </rPh>
    <rPh sb="5" eb="6">
      <t>リツ</t>
    </rPh>
    <phoneticPr fontId="3"/>
  </si>
  <si>
    <t>XPS３種</t>
    <rPh sb="4" eb="5">
      <t>シュ</t>
    </rPh>
    <phoneticPr fontId="2"/>
  </si>
  <si>
    <t>HGW16K（充填断熱材）</t>
    <rPh sb="7" eb="9">
      <t>ジュウテン</t>
    </rPh>
    <rPh sb="9" eb="12">
      <t>ダンネツザイ</t>
    </rPh>
    <phoneticPr fontId="3"/>
  </si>
  <si>
    <t>木材（軸組材）</t>
    <rPh sb="0" eb="2">
      <t>モクザイ</t>
    </rPh>
    <rPh sb="3" eb="5">
      <t>ジクグミ</t>
    </rPh>
    <rPh sb="5" eb="6">
      <t>ザイ</t>
    </rPh>
    <phoneticPr fontId="3"/>
  </si>
  <si>
    <t>HGW16K（付加断熱材）</t>
    <rPh sb="7" eb="9">
      <t>フカ</t>
    </rPh>
    <rPh sb="9" eb="12">
      <t>ダンネツザイ</t>
    </rPh>
    <phoneticPr fontId="3"/>
  </si>
  <si>
    <t>木材（付加断熱部下地材）</t>
    <rPh sb="0" eb="2">
      <t>モクザイ</t>
    </rPh>
    <rPh sb="3" eb="5">
      <t>フカ</t>
    </rPh>
    <rPh sb="5" eb="7">
      <t>ダンネツ</t>
    </rPh>
    <rPh sb="7" eb="8">
      <t>ブ</t>
    </rPh>
    <rPh sb="8" eb="10">
      <t>シタジ</t>
    </rPh>
    <rPh sb="10" eb="11">
      <t>ザイ</t>
    </rPh>
    <phoneticPr fontId="3"/>
  </si>
  <si>
    <t>構造用合板</t>
    <rPh sb="0" eb="3">
      <t>コウゾウヨウ</t>
    </rPh>
    <rPh sb="3" eb="5">
      <t>ゴウハン</t>
    </rPh>
    <phoneticPr fontId="2"/>
  </si>
  <si>
    <t>外壁200mm断熱</t>
    <rPh sb="0" eb="2">
      <t>ガイヘキ</t>
    </rPh>
    <rPh sb="7" eb="9">
      <t>ダンネツ</t>
    </rPh>
    <phoneticPr fontId="3"/>
  </si>
  <si>
    <t>↑ F列の数式</t>
    <rPh sb="3" eb="4">
      <t>レツ</t>
    </rPh>
    <rPh sb="5" eb="7">
      <t>スウシキ</t>
    </rPh>
    <phoneticPr fontId="2"/>
  </si>
  <si>
    <t>↑ G列の数式</t>
    <rPh sb="3" eb="4">
      <t>レツ</t>
    </rPh>
    <rPh sb="5" eb="7">
      <t>スウシキ</t>
    </rPh>
    <phoneticPr fontId="2"/>
  </si>
  <si>
    <t>↑ H列の数式</t>
    <rPh sb="3" eb="4">
      <t>レツ</t>
    </rPh>
    <rPh sb="5" eb="7">
      <t>スウシキ</t>
    </rPh>
    <phoneticPr fontId="2"/>
  </si>
  <si>
    <t>↑ I列の数式</t>
    <rPh sb="3" eb="4">
      <t>レツ</t>
    </rPh>
    <rPh sb="5" eb="7">
      <t>スウシキ</t>
    </rPh>
    <phoneticPr fontId="2"/>
  </si>
  <si>
    <t>断熱部
充填断熱＋付加断熱</t>
    <rPh sb="0" eb="3">
      <t>ダンネツブ</t>
    </rPh>
    <rPh sb="4" eb="6">
      <t>jyuuteンン</t>
    </rPh>
    <rPh sb="6" eb="8">
      <t>ジュウテンダンネツ</t>
    </rPh>
    <rPh sb="9" eb="11">
      <t>フカ</t>
    </rPh>
    <rPh sb="11" eb="13">
      <t>ダンネツ</t>
    </rPh>
    <phoneticPr fontId="3"/>
  </si>
  <si>
    <t>充填断熱＋付加断熱部の熱橋</t>
    <rPh sb="0" eb="2">
      <t>ジュウテン</t>
    </rPh>
    <rPh sb="2" eb="4">
      <t>ダンネツ</t>
    </rPh>
    <rPh sb="5" eb="7">
      <t>フカ</t>
    </rPh>
    <rPh sb="7" eb="9">
      <t>ダンネツ</t>
    </rPh>
    <rPh sb="9" eb="10">
      <t>ブ</t>
    </rPh>
    <rPh sb="11" eb="12">
      <t>ネツ</t>
    </rPh>
    <rPh sb="12" eb="13">
      <t>ハシ</t>
    </rPh>
    <phoneticPr fontId="2"/>
  </si>
  <si>
    <t>構造部＋付加断熱</t>
    <rPh sb="0" eb="2">
      <t>コウゾウ</t>
    </rPh>
    <rPh sb="2" eb="3">
      <t>ブ</t>
    </rPh>
    <rPh sb="4" eb="6">
      <t>フカ</t>
    </rPh>
    <rPh sb="6" eb="8">
      <t>ダンネツ</t>
    </rPh>
    <phoneticPr fontId="2"/>
  </si>
  <si>
    <t>まぐさ＋付加断熱</t>
    <rPh sb="4" eb="6">
      <t>フカ</t>
    </rPh>
    <rPh sb="6" eb="8">
      <t>ダンネツ</t>
    </rPh>
    <phoneticPr fontId="2"/>
  </si>
  <si>
    <t>構造部材＋付加断熱熱橋</t>
    <rPh sb="0" eb="4">
      <t>コウゾウブザイ</t>
    </rPh>
    <rPh sb="5" eb="7">
      <t>フカ</t>
    </rPh>
    <rPh sb="7" eb="9">
      <t>ダンネツ</t>
    </rPh>
    <rPh sb="9" eb="10">
      <t>ネツ</t>
    </rPh>
    <rPh sb="10" eb="11">
      <t>ハシ</t>
    </rPh>
    <phoneticPr fontId="2"/>
  </si>
  <si>
    <t>まぐさ＋付加断熱熱橋</t>
    <rPh sb="4" eb="6">
      <t>フカ</t>
    </rPh>
    <rPh sb="6" eb="8">
      <t>ダンネツ</t>
    </rPh>
    <rPh sb="8" eb="9">
      <t>ネツ</t>
    </rPh>
    <rPh sb="9" eb="10">
      <t>ハシ</t>
    </rPh>
    <phoneticPr fontId="3"/>
  </si>
  <si>
    <t>ケース4　枠組壁工法　充填断熱　＋　下地のある付加断熱仕様</t>
    <rPh sb="5" eb="7">
      <t>ワクグ</t>
    </rPh>
    <rPh sb="7" eb="10">
      <t>カベコウホウ</t>
    </rPh>
    <phoneticPr fontId="2"/>
  </si>
  <si>
    <t>構造用合板</t>
    <rPh sb="0" eb="2">
      <t>コウゾウ</t>
    </rPh>
    <rPh sb="2" eb="3">
      <t>ヨウ</t>
    </rPh>
    <rPh sb="3" eb="5">
      <t>ゴウハン</t>
    </rPh>
    <phoneticPr fontId="2"/>
  </si>
  <si>
    <t>せっこうボード</t>
    <phoneticPr fontId="2"/>
  </si>
  <si>
    <t>↑ J列の数式</t>
    <rPh sb="3" eb="4">
      <t>レツ</t>
    </rPh>
    <rPh sb="5" eb="7">
      <t>スウシキ</t>
    </rPh>
    <phoneticPr fontId="2"/>
  </si>
  <si>
    <t>）の実質熱貫流率　Ｗ/（㎡Ｋ）</t>
    <phoneticPr fontId="3"/>
  </si>
  <si>
    <t>一般部＋熱橋部</t>
    <rPh sb="0" eb="2">
      <t>イッパン</t>
    </rPh>
    <rPh sb="2" eb="3">
      <t>ブ</t>
    </rPh>
    <rPh sb="4" eb="5">
      <t>ネツ</t>
    </rPh>
    <rPh sb="5" eb="6">
      <t>ハシ</t>
    </rPh>
    <rPh sb="6" eb="7">
      <t>ブ</t>
    </rPh>
    <phoneticPr fontId="2"/>
  </si>
  <si>
    <t>－</t>
    <phoneticPr fontId="3"/>
  </si>
  <si>
    <t>ケース３　在来軸組構法　充填断熱　＋　下地のある付加断熱仕様</t>
    <rPh sb="5" eb="7">
      <t>ザイライ</t>
    </rPh>
    <rPh sb="7" eb="9">
      <t>ジクグミ</t>
    </rPh>
    <rPh sb="9" eb="11">
      <t>kouhou</t>
    </rPh>
    <phoneticPr fontId="2"/>
  </si>
  <si>
    <t>ケース２　在来軸組構法　充填断熱 ＋下地のない付加断熱仕様</t>
    <phoneticPr fontId="2"/>
  </si>
  <si>
    <r>
      <t>ケース１　</t>
    </r>
    <r>
      <rPr>
        <sz val="18"/>
        <color theme="1"/>
        <rFont val="ＭＳ Ｐゴシック"/>
        <family val="2"/>
        <charset val="128"/>
        <scheme val="minor"/>
      </rPr>
      <t>在来軸組構法　</t>
    </r>
    <r>
      <rPr>
        <sz val="18"/>
        <color theme="1"/>
        <rFont val="ＭＳ Ｐゴシック"/>
        <family val="3"/>
        <charset val="128"/>
        <scheme val="minor"/>
      </rPr>
      <t>充填断熱のみの断熱仕様</t>
    </r>
    <rPh sb="12" eb="14">
      <t>ジュウテン</t>
    </rPh>
    <phoneticPr fontId="2"/>
  </si>
  <si>
    <t>↑ K列の数式</t>
    <rPh sb="3" eb="4">
      <t>レツ</t>
    </rPh>
    <rPh sb="5" eb="7">
      <t>スウシキ</t>
    </rPh>
    <phoneticPr fontId="2"/>
  </si>
  <si>
    <t>←一般部は断熱材のある部分、熱橋部は柱や間柱などの木材の部分</t>
    <rPh sb="1" eb="3">
      <t>イッパン</t>
    </rPh>
    <rPh sb="3" eb="4">
      <t>ブ</t>
    </rPh>
    <rPh sb="5" eb="8">
      <t>ダンネツザイ</t>
    </rPh>
    <rPh sb="11" eb="13">
      <t>ブブン</t>
    </rPh>
    <rPh sb="14" eb="15">
      <t>ネツ</t>
    </rPh>
    <rPh sb="15" eb="16">
      <t>ハシ</t>
    </rPh>
    <rPh sb="16" eb="17">
      <t>ブ</t>
    </rPh>
    <rPh sb="18" eb="19">
      <t>ハシラ</t>
    </rPh>
    <rPh sb="20" eb="22">
      <t>マバシラ</t>
    </rPh>
    <rPh sb="25" eb="27">
      <t>モクザイ</t>
    </rPh>
    <rPh sb="28" eb="30">
      <t>ブブン</t>
    </rPh>
    <phoneticPr fontId="2"/>
  </si>
  <si>
    <t>←平成28年度国土交通省補助事業　住宅省エネルギー技術講習テキスト P52</t>
    <rPh sb="1" eb="3">
      <t>ヘイセイ</t>
    </rPh>
    <rPh sb="5" eb="7">
      <t>ネンド</t>
    </rPh>
    <rPh sb="7" eb="9">
      <t>コクド</t>
    </rPh>
    <rPh sb="9" eb="12">
      <t>コウツウショウ</t>
    </rPh>
    <rPh sb="12" eb="14">
      <t>ホジョ</t>
    </rPh>
    <rPh sb="14" eb="16">
      <t>ジギョウ</t>
    </rPh>
    <rPh sb="17" eb="19">
      <t>ジュウタク</t>
    </rPh>
    <rPh sb="19" eb="20">
      <t>ショウ</t>
    </rPh>
    <rPh sb="25" eb="27">
      <t>ギジュツ</t>
    </rPh>
    <rPh sb="27" eb="29">
      <t>コウシュウ</t>
    </rPh>
    <phoneticPr fontId="2"/>
  </si>
  <si>
    <t>←平成28年度国土交通省補助事業　住宅省エネルギー技術講習テキスト P54</t>
    <rPh sb="1" eb="3">
      <t>ヘイセイ</t>
    </rPh>
    <rPh sb="5" eb="7">
      <t>ネンド</t>
    </rPh>
    <rPh sb="7" eb="9">
      <t>コクド</t>
    </rPh>
    <rPh sb="9" eb="12">
      <t>コウツウショウ</t>
    </rPh>
    <rPh sb="12" eb="14">
      <t>ホジョ</t>
    </rPh>
    <rPh sb="14" eb="16">
      <t>ジギョウ</t>
    </rPh>
    <rPh sb="17" eb="19">
      <t>ジュウタク</t>
    </rPh>
    <rPh sb="19" eb="20">
      <t>ショウ</t>
    </rPh>
    <rPh sb="25" eb="27">
      <t>ギジュツ</t>
    </rPh>
    <rPh sb="27" eb="29">
      <t>コウシュウ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</si>
</sst>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11" x14ac:knownFonts="1">
    <font>
      <sz val="11"/>
      <color theme="1"/>
      <name val="ＭＳ Ｐゴシック"/>
      <family val="2"/>
      <charset val="128"/>
      <scheme val="minor"/>
    </font>
    <font>
      <b/>
      <sz val="1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</borders>
  <cellStyleXfs count="47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1" xfId="0" applyFont="1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2" borderId="11" xfId="0" applyNumberFormat="1" applyFont="1" applyFill="1" applyBorder="1" applyAlignment="1" applyProtection="1">
      <alignment vertical="center"/>
      <protection locked="0"/>
    </xf>
    <xf numFmtId="176" fontId="4" fillId="2" borderId="12" xfId="0" applyNumberFormat="1" applyFont="1" applyFill="1" applyBorder="1" applyAlignment="1" applyProtection="1">
      <alignment vertical="center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6" fontId="4" fillId="2" borderId="17" xfId="0" applyNumberFormat="1" applyFont="1" applyFill="1" applyBorder="1" applyAlignment="1" applyProtection="1">
      <alignment vertical="center"/>
      <protection locked="0"/>
    </xf>
    <xf numFmtId="176" fontId="4" fillId="2" borderId="18" xfId="0" applyNumberFormat="1" applyFont="1" applyFill="1" applyBorder="1" applyAlignment="1" applyProtection="1">
      <alignment horizontal="left" vertical="center"/>
      <protection locked="0"/>
    </xf>
    <xf numFmtId="176" fontId="4" fillId="3" borderId="19" xfId="0" applyNumberFormat="1" applyFont="1" applyFill="1" applyBorder="1" applyAlignment="1" applyProtection="1">
      <alignment vertical="center"/>
      <protection locked="0"/>
    </xf>
    <xf numFmtId="176" fontId="4" fillId="3" borderId="20" xfId="0" applyNumberFormat="1" applyFont="1" applyFill="1" applyBorder="1" applyAlignment="1" applyProtection="1">
      <alignment vertical="center"/>
      <protection locked="0"/>
    </xf>
    <xf numFmtId="176" fontId="4" fillId="2" borderId="21" xfId="0" applyNumberFormat="1" applyFont="1" applyFill="1" applyBorder="1" applyAlignment="1" applyProtection="1">
      <alignment vertical="center"/>
      <protection locked="0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4" fillId="2" borderId="10" xfId="0" applyNumberFormat="1" applyFont="1" applyFill="1" applyBorder="1" applyAlignment="1" applyProtection="1">
      <alignment vertical="center"/>
      <protection locked="0"/>
    </xf>
    <xf numFmtId="176" fontId="4" fillId="2" borderId="31" xfId="0" applyNumberFormat="1" applyFont="1" applyFill="1" applyBorder="1" applyAlignment="1" applyProtection="1">
      <alignment vertical="center"/>
      <protection locked="0"/>
    </xf>
    <xf numFmtId="176" fontId="4" fillId="2" borderId="32" xfId="0" applyNumberFormat="1" applyFont="1" applyFill="1" applyBorder="1" applyAlignment="1" applyProtection="1">
      <alignment vertical="center"/>
      <protection locked="0"/>
    </xf>
    <xf numFmtId="176" fontId="4" fillId="2" borderId="33" xfId="0" applyNumberFormat="1" applyFont="1" applyFill="1" applyBorder="1" applyAlignment="1" applyProtection="1">
      <alignment vertical="center"/>
      <protection locked="0"/>
    </xf>
    <xf numFmtId="176" fontId="4" fillId="2" borderId="5" xfId="0" applyNumberFormat="1" applyFont="1" applyFill="1" applyBorder="1" applyAlignment="1" applyProtection="1">
      <alignment vertical="center"/>
      <protection locked="0"/>
    </xf>
    <xf numFmtId="176" fontId="4" fillId="3" borderId="21" xfId="0" applyNumberFormat="1" applyFont="1" applyFill="1" applyBorder="1" applyAlignment="1" applyProtection="1">
      <alignment vertical="center"/>
      <protection locked="0"/>
    </xf>
    <xf numFmtId="176" fontId="4" fillId="2" borderId="34" xfId="0" applyNumberFormat="1" applyFont="1" applyFill="1" applyBorder="1" applyAlignment="1" applyProtection="1">
      <alignment vertical="center"/>
      <protection locked="0"/>
    </xf>
    <xf numFmtId="176" fontId="4" fillId="2" borderId="35" xfId="0" applyNumberFormat="1" applyFont="1" applyFill="1" applyBorder="1" applyAlignment="1" applyProtection="1">
      <alignment vertical="center"/>
      <protection locked="0"/>
    </xf>
    <xf numFmtId="176" fontId="4" fillId="2" borderId="36" xfId="0" applyNumberFormat="1" applyFont="1" applyFill="1" applyBorder="1" applyAlignment="1" applyProtection="1">
      <alignment vertical="center"/>
      <protection locked="0"/>
    </xf>
    <xf numFmtId="176" fontId="4" fillId="2" borderId="25" xfId="0" applyNumberFormat="1" applyFont="1" applyFill="1" applyBorder="1" applyAlignment="1" applyProtection="1">
      <alignment vertical="center"/>
      <protection locked="0"/>
    </xf>
    <xf numFmtId="0" fontId="4" fillId="0" borderId="38" xfId="0" applyFont="1" applyBorder="1" applyAlignment="1">
      <alignment horizontal="center" vertical="center" wrapText="1"/>
    </xf>
    <xf numFmtId="176" fontId="4" fillId="0" borderId="39" xfId="0" applyNumberFormat="1" applyFont="1" applyBorder="1" applyAlignment="1">
      <alignment horizontal="center" vertical="center"/>
    </xf>
    <xf numFmtId="176" fontId="4" fillId="2" borderId="40" xfId="0" applyNumberFormat="1" applyFont="1" applyFill="1" applyBorder="1" applyAlignment="1" applyProtection="1">
      <alignment vertical="center"/>
      <protection locked="0"/>
    </xf>
    <xf numFmtId="176" fontId="4" fillId="0" borderId="41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2" borderId="20" xfId="0" applyNumberFormat="1" applyFont="1" applyFill="1" applyBorder="1" applyAlignment="1" applyProtection="1">
      <alignment horizontal="left" vertical="center"/>
      <protection locked="0"/>
    </xf>
    <xf numFmtId="176" fontId="4" fillId="3" borderId="11" xfId="0" applyNumberFormat="1" applyFont="1" applyFill="1" applyBorder="1" applyAlignment="1" applyProtection="1">
      <alignment vertical="center"/>
      <protection locked="0"/>
    </xf>
    <xf numFmtId="0" fontId="4" fillId="0" borderId="14" xfId="0" applyFont="1" applyBorder="1" applyAlignment="1">
      <alignment horizontal="center" vertical="center" wrapText="1"/>
    </xf>
    <xf numFmtId="176" fontId="4" fillId="2" borderId="18" xfId="0" applyNumberFormat="1" applyFont="1" applyFill="1" applyBorder="1" applyAlignment="1" applyProtection="1">
      <alignment horizontal="left" vertical="center"/>
      <protection locked="0"/>
    </xf>
    <xf numFmtId="176" fontId="4" fillId="2" borderId="20" xfId="0" applyNumberFormat="1" applyFont="1" applyFill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4" fillId="2" borderId="46" xfId="0" applyNumberFormat="1" applyFont="1" applyFill="1" applyBorder="1" applyAlignment="1" applyProtection="1">
      <alignment vertical="center"/>
      <protection locked="0"/>
    </xf>
    <xf numFmtId="176" fontId="4" fillId="2" borderId="47" xfId="0" applyNumberFormat="1" applyFont="1" applyFill="1" applyBorder="1" applyAlignment="1" applyProtection="1">
      <alignment vertical="center"/>
      <protection locked="0"/>
    </xf>
    <xf numFmtId="176" fontId="4" fillId="0" borderId="46" xfId="0" applyNumberFormat="1" applyFont="1" applyBorder="1" applyAlignment="1">
      <alignment horizontal="center" vertical="center"/>
    </xf>
    <xf numFmtId="176" fontId="4" fillId="0" borderId="49" xfId="0" applyNumberFormat="1" applyFont="1" applyBorder="1" applyAlignment="1">
      <alignment horizontal="center" vertical="center"/>
    </xf>
    <xf numFmtId="176" fontId="4" fillId="2" borderId="42" xfId="0" applyNumberFormat="1" applyFont="1" applyFill="1" applyBorder="1" applyAlignment="1">
      <alignment vertical="center"/>
    </xf>
    <xf numFmtId="176" fontId="4" fillId="2" borderId="43" xfId="0" applyNumberFormat="1" applyFont="1" applyFill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17" xfId="0" applyNumberFormat="1" applyFont="1" applyBorder="1" applyAlignment="1">
      <alignment horizontal="left" vertical="center"/>
    </xf>
    <xf numFmtId="176" fontId="4" fillId="0" borderId="8" xfId="0" applyNumberFormat="1" applyFont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7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2" borderId="18" xfId="0" applyNumberFormat="1" applyFont="1" applyFill="1" applyBorder="1" applyAlignment="1" applyProtection="1">
      <alignment horizontal="left" vertical="center"/>
      <protection locked="0"/>
    </xf>
    <xf numFmtId="176" fontId="4" fillId="2" borderId="20" xfId="0" applyNumberFormat="1" applyFont="1" applyFill="1" applyBorder="1" applyAlignment="1" applyProtection="1">
      <alignment horizontal="left" vertical="center"/>
      <protection locked="0"/>
    </xf>
    <xf numFmtId="176" fontId="4" fillId="2" borderId="18" xfId="0" applyNumberFormat="1" applyFont="1" applyFill="1" applyBorder="1" applyAlignment="1" applyProtection="1">
      <alignment vertical="center"/>
      <protection locked="0"/>
    </xf>
    <xf numFmtId="176" fontId="4" fillId="2" borderId="20" xfId="0" applyNumberFormat="1" applyFont="1" applyFill="1" applyBorder="1" applyAlignment="1" applyProtection="1">
      <alignment vertical="center"/>
      <protection locked="0"/>
    </xf>
    <xf numFmtId="176" fontId="4" fillId="0" borderId="37" xfId="0" applyNumberFormat="1" applyFont="1" applyBorder="1" applyAlignment="1">
      <alignment horizontal="left" vertical="center"/>
    </xf>
    <xf numFmtId="176" fontId="4" fillId="0" borderId="3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176" fontId="4" fillId="2" borderId="45" xfId="0" applyNumberFormat="1" applyFont="1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176" fontId="4" fillId="0" borderId="48" xfId="0" applyNumberFormat="1" applyFont="1" applyBorder="1" applyAlignment="1">
      <alignment horizontal="left" vertical="center"/>
    </xf>
    <xf numFmtId="176" fontId="4" fillId="0" borderId="33" xfId="0" applyNumberFormat="1" applyFont="1" applyBorder="1" applyAlignment="1">
      <alignment horizontal="left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vertical="center"/>
    </xf>
    <xf numFmtId="177" fontId="4" fillId="0" borderId="25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horizontal="right" vertical="center"/>
    </xf>
  </cellXfs>
  <cellStyles count="4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0</xdr:rowOff>
    </xdr:from>
    <xdr:to>
      <xdr:col>9</xdr:col>
      <xdr:colOff>423333</xdr:colOff>
      <xdr:row>25</xdr:row>
      <xdr:rowOff>12699</xdr:rowOff>
    </xdr:to>
    <xdr:sp macro="" textlink="">
      <xdr:nvSpPr>
        <xdr:cNvPr id="2" name="テキスト ボックス 1"/>
        <xdr:cNvSpPr txBox="1"/>
      </xdr:nvSpPr>
      <xdr:spPr>
        <a:xfrm>
          <a:off x="3771900" y="5130800"/>
          <a:ext cx="3522133" cy="660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列のなかで該当しないセルは数式をクリアし、該当するセルは、この数式をコピーして貼り付ける。</a:t>
          </a:r>
          <a:endParaRPr kumimoji="1" lang="en-US" altLang="ja-JP" sz="1100"/>
        </a:p>
        <a:p>
          <a:r>
            <a:rPr kumimoji="1" lang="ja-JP" altLang="en-US" sz="1100"/>
            <a:t>ただし、必ず同じ列の数式を貼り付けること。</a:t>
          </a:r>
        </a:p>
      </xdr:txBody>
    </xdr:sp>
    <xdr:clientData/>
  </xdr:twoCellAnchor>
  <xdr:twoCellAnchor>
    <xdr:from>
      <xdr:col>1</xdr:col>
      <xdr:colOff>1</xdr:colOff>
      <xdr:row>19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676276" y="3638550"/>
          <a:ext cx="2228849" cy="514350"/>
        </a:xfrm>
        <a:prstGeom prst="rect">
          <a:avLst/>
        </a:prstGeom>
        <a:solidFill>
          <a:schemeClr val="lt1"/>
        </a:solidFill>
        <a:ln w="1905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住宅ラベリングシート作成ガイドブック</a:t>
          </a:r>
          <a:r>
            <a:rPr kumimoji="1" lang="en-US" altLang="ja-JP" sz="1100"/>
            <a:t>P38</a:t>
          </a:r>
          <a:r>
            <a:rPr kumimoji="1" lang="ja-JP" altLang="en-US" sz="1100"/>
            <a:t>を参照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23</xdr:row>
      <xdr:rowOff>0</xdr:rowOff>
    </xdr:from>
    <xdr:to>
      <xdr:col>9</xdr:col>
      <xdr:colOff>448733</xdr:colOff>
      <xdr:row>26</xdr:row>
      <xdr:rowOff>12699</xdr:rowOff>
    </xdr:to>
    <xdr:sp macro="" textlink="">
      <xdr:nvSpPr>
        <xdr:cNvPr id="3" name="テキスト ボックス 2"/>
        <xdr:cNvSpPr txBox="1"/>
      </xdr:nvSpPr>
      <xdr:spPr>
        <a:xfrm>
          <a:off x="4127500" y="5245100"/>
          <a:ext cx="3522133" cy="660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列のなかで該当しないセルは数式をクリアし、該当するセルは、この数式をコピーして貼り付ける。</a:t>
          </a:r>
          <a:endParaRPr kumimoji="1" lang="en-US" altLang="ja-JP" sz="1100"/>
        </a:p>
        <a:p>
          <a:r>
            <a:rPr kumimoji="1" lang="ja-JP" altLang="en-US" sz="1100"/>
            <a:t>ただし、必ず同じ列の数式を貼り付けること。</a:t>
          </a:r>
        </a:p>
      </xdr:txBody>
    </xdr:sp>
    <xdr:clientData/>
  </xdr:twoCellAnchor>
  <xdr:twoCellAnchor>
    <xdr:from>
      <xdr:col>6</xdr:col>
      <xdr:colOff>414866</xdr:colOff>
      <xdr:row>27</xdr:row>
      <xdr:rowOff>84666</xdr:rowOff>
    </xdr:from>
    <xdr:to>
      <xdr:col>7</xdr:col>
      <xdr:colOff>584200</xdr:colOff>
      <xdr:row>29</xdr:row>
      <xdr:rowOff>160866</xdr:rowOff>
    </xdr:to>
    <xdr:sp macro="" textlink="">
      <xdr:nvSpPr>
        <xdr:cNvPr id="4" name="正方形/長方形 3"/>
        <xdr:cNvSpPr/>
      </xdr:nvSpPr>
      <xdr:spPr>
        <a:xfrm>
          <a:off x="5405966" y="6193366"/>
          <a:ext cx="1032934" cy="508000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76275" y="3543300"/>
          <a:ext cx="2600325" cy="514350"/>
        </a:xfrm>
        <a:prstGeom prst="rect">
          <a:avLst/>
        </a:prstGeom>
        <a:solidFill>
          <a:schemeClr val="lt1"/>
        </a:solidFill>
        <a:ln w="1905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住宅ラベリングシート作成ガイドブック</a:t>
          </a:r>
          <a:r>
            <a:rPr kumimoji="1" lang="en-US" altLang="ja-JP" sz="1100"/>
            <a:t>P39</a:t>
          </a:r>
          <a:r>
            <a:rPr kumimoji="1" lang="ja-JP" altLang="en-US" sz="1100"/>
            <a:t>を参照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0</xdr:rowOff>
    </xdr:from>
    <xdr:to>
      <xdr:col>9</xdr:col>
      <xdr:colOff>0</xdr:colOff>
      <xdr:row>26</xdr:row>
      <xdr:rowOff>220133</xdr:rowOff>
    </xdr:to>
    <xdr:sp macro="" textlink="">
      <xdr:nvSpPr>
        <xdr:cNvPr id="2" name="テキスト ボックス 1"/>
        <xdr:cNvSpPr txBox="1"/>
      </xdr:nvSpPr>
      <xdr:spPr>
        <a:xfrm>
          <a:off x="4356100" y="5461000"/>
          <a:ext cx="3505200" cy="651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列のなかで該当しないセルは数式をクリアし、該当するセルは、この数式をコピーして貼り付ける。</a:t>
          </a:r>
          <a:endParaRPr kumimoji="1" lang="en-US" altLang="ja-JP" sz="1100"/>
        </a:p>
        <a:p>
          <a:r>
            <a:rPr kumimoji="1" lang="ja-JP" altLang="en-US" sz="1100"/>
            <a:t>ただし、必ず同じ列の数式を貼り付けること。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3</xdr:col>
      <xdr:colOff>295274</xdr:colOff>
      <xdr:row>24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676275" y="3886200"/>
          <a:ext cx="2228849" cy="514350"/>
        </a:xfrm>
        <a:prstGeom prst="rect">
          <a:avLst/>
        </a:prstGeom>
        <a:solidFill>
          <a:schemeClr val="lt1"/>
        </a:solidFill>
        <a:ln w="1905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住宅ラベリングシート作成ガイドブック</a:t>
          </a:r>
          <a:r>
            <a:rPr kumimoji="1" lang="en-US" altLang="ja-JP" sz="1100"/>
            <a:t>P40-41</a:t>
          </a:r>
          <a:r>
            <a:rPr kumimoji="1" lang="ja-JP" altLang="en-US" sz="1100"/>
            <a:t>を参照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0</xdr:rowOff>
    </xdr:from>
    <xdr:to>
      <xdr:col>11</xdr:col>
      <xdr:colOff>0</xdr:colOff>
      <xdr:row>28</xdr:row>
      <xdr:rowOff>220133</xdr:rowOff>
    </xdr:to>
    <xdr:sp macro="" textlink="">
      <xdr:nvSpPr>
        <xdr:cNvPr id="2" name="テキスト ボックス 1"/>
        <xdr:cNvSpPr txBox="1"/>
      </xdr:nvSpPr>
      <xdr:spPr>
        <a:xfrm>
          <a:off x="4377267" y="5545667"/>
          <a:ext cx="3522133" cy="660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列のなかで該当しないセルは数式をクリアし、該当するセルは、この数式をコピーして貼り付ける。</a:t>
          </a:r>
          <a:endParaRPr kumimoji="1" lang="en-US" altLang="ja-JP" sz="1100"/>
        </a:p>
        <a:p>
          <a:r>
            <a:rPr kumimoji="1" lang="ja-JP" altLang="en-US" sz="1100"/>
            <a:t>ただし、必ず同じ列の数式を貼り付けること。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3</xdr:col>
      <xdr:colOff>292099</xdr:colOff>
      <xdr:row>27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679450" y="4692650"/>
          <a:ext cx="2228849" cy="685800"/>
        </a:xfrm>
        <a:prstGeom prst="rect">
          <a:avLst/>
        </a:prstGeom>
        <a:solidFill>
          <a:schemeClr val="lt1"/>
        </a:solidFill>
        <a:ln w="1905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平成</a:t>
          </a:r>
          <a:r>
            <a:rPr kumimoji="1" lang="en-US" altLang="ja-JP" sz="1100"/>
            <a:t>28</a:t>
          </a:r>
          <a:r>
            <a:rPr kumimoji="1" lang="ja-JP" altLang="en-US" sz="1100"/>
            <a:t>年度国土交通省補助事業　住宅省エネルギー技術講習テキスト</a:t>
          </a:r>
          <a:r>
            <a:rPr kumimoji="1" lang="en-US" altLang="ja-JP" sz="1100"/>
            <a:t>P54</a:t>
          </a:r>
          <a:r>
            <a:rPr kumimoji="1" lang="ja-JP" altLang="en-US" sz="1100"/>
            <a:t>を参照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3.xml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topLeftCell="A4" zoomScale="200" zoomScaleNormal="200" zoomScalePageLayoutView="200" workbookViewId="0">
      <selection activeCell="J14" sqref="J14"/>
    </sheetView>
  </sheetViews>
  <sheetFormatPr defaultColWidth="8.875" defaultRowHeight="13.5" x14ac:dyDescent="0.15"/>
  <cols>
    <col min="4" max="7" width="11.5" customWidth="1"/>
  </cols>
  <sheetData>
    <row r="2" spans="2:8" ht="21" x14ac:dyDescent="0.15">
      <c r="B2" s="16" t="s">
        <v>48</v>
      </c>
    </row>
    <row r="3" spans="2:8" ht="21.75" thickBot="1" x14ac:dyDescent="0.2">
      <c r="B3" s="17"/>
    </row>
    <row r="4" spans="2:8" ht="14.25" thickBot="1" x14ac:dyDescent="0.2">
      <c r="B4" s="1" t="s">
        <v>0</v>
      </c>
      <c r="C4" s="2" t="s">
        <v>1</v>
      </c>
      <c r="D4" s="3" t="s">
        <v>2</v>
      </c>
      <c r="E4" s="3"/>
      <c r="F4" s="3"/>
      <c r="G4" s="4"/>
    </row>
    <row r="5" spans="2:8" x14ac:dyDescent="0.15">
      <c r="B5" s="68" t="s">
        <v>3</v>
      </c>
      <c r="C5" s="69"/>
      <c r="D5" s="72" t="s">
        <v>4</v>
      </c>
      <c r="E5" s="69"/>
      <c r="F5" s="5" t="s">
        <v>5</v>
      </c>
      <c r="G5" s="6" t="s">
        <v>6</v>
      </c>
      <c r="H5" t="s">
        <v>50</v>
      </c>
    </row>
    <row r="6" spans="2:8" x14ac:dyDescent="0.15">
      <c r="B6" s="70"/>
      <c r="C6" s="71"/>
      <c r="D6" s="73" t="s">
        <v>7</v>
      </c>
      <c r="E6" s="74"/>
      <c r="F6" s="27">
        <v>0.83</v>
      </c>
      <c r="G6" s="8">
        <v>0.17</v>
      </c>
      <c r="H6" t="s">
        <v>51</v>
      </c>
    </row>
    <row r="7" spans="2:8" ht="24.75" thickBot="1" x14ac:dyDescent="0.2">
      <c r="B7" s="75" t="s">
        <v>8</v>
      </c>
      <c r="C7" s="76"/>
      <c r="D7" s="9" t="s">
        <v>9</v>
      </c>
      <c r="E7" s="28" t="s">
        <v>10</v>
      </c>
      <c r="F7" s="77" t="s">
        <v>11</v>
      </c>
      <c r="G7" s="78"/>
    </row>
    <row r="8" spans="2:8" x14ac:dyDescent="0.15">
      <c r="B8" s="51" t="s">
        <v>12</v>
      </c>
      <c r="C8" s="52"/>
      <c r="D8" s="33" t="s">
        <v>13</v>
      </c>
      <c r="E8" s="29" t="s">
        <v>13</v>
      </c>
      <c r="F8" s="22">
        <v>0.11</v>
      </c>
      <c r="G8" s="11">
        <v>0.11</v>
      </c>
    </row>
    <row r="9" spans="2:8" x14ac:dyDescent="0.15">
      <c r="B9" s="62" t="s">
        <v>14</v>
      </c>
      <c r="C9" s="63"/>
      <c r="D9" s="15">
        <v>3.7999999999999999E-2</v>
      </c>
      <c r="E9" s="30">
        <v>0.105</v>
      </c>
      <c r="F9" s="23">
        <f>IF(D9=0,"",E9/D9)</f>
        <v>2.763157894736842</v>
      </c>
      <c r="G9" s="14"/>
    </row>
    <row r="10" spans="2:8" x14ac:dyDescent="0.15">
      <c r="B10" s="62" t="s">
        <v>15</v>
      </c>
      <c r="C10" s="63"/>
      <c r="D10" s="15">
        <v>0.12</v>
      </c>
      <c r="E10" s="30">
        <v>0.105</v>
      </c>
      <c r="F10" s="23"/>
      <c r="G10" s="14">
        <f>IF(D10=0,"",E10/D10)</f>
        <v>0.875</v>
      </c>
    </row>
    <row r="11" spans="2:8" x14ac:dyDescent="0.15">
      <c r="B11" s="62" t="s">
        <v>16</v>
      </c>
      <c r="C11" s="63"/>
      <c r="D11" s="15">
        <v>0.12</v>
      </c>
      <c r="E11" s="30">
        <v>8.9999999999999993E-3</v>
      </c>
      <c r="F11" s="23">
        <f>IF(D11=0,"",E11/D11)</f>
        <v>7.4999999999999997E-2</v>
      </c>
      <c r="G11" s="14">
        <f>IF(D11=0,"",E11/D11)</f>
        <v>7.4999999999999997E-2</v>
      </c>
    </row>
    <row r="12" spans="2:8" x14ac:dyDescent="0.15">
      <c r="B12" s="62"/>
      <c r="C12" s="63"/>
      <c r="D12" s="15"/>
      <c r="E12" s="30"/>
      <c r="F12" s="23"/>
      <c r="G12" s="14"/>
    </row>
    <row r="13" spans="2:8" x14ac:dyDescent="0.15">
      <c r="B13" s="64"/>
      <c r="C13" s="65"/>
      <c r="D13" s="15"/>
      <c r="E13" s="30"/>
      <c r="F13" s="23" t="str">
        <f>IF(D13=0,"",E13/D13)</f>
        <v/>
      </c>
      <c r="G13" s="14" t="str">
        <f>IF(D13=0,"",E13/D13)</f>
        <v/>
      </c>
    </row>
    <row r="14" spans="2:8" ht="14.25" thickBot="1" x14ac:dyDescent="0.2">
      <c r="B14" s="66" t="s">
        <v>17</v>
      </c>
      <c r="C14" s="67"/>
      <c r="D14" s="32" t="s">
        <v>18</v>
      </c>
      <c r="E14" s="31" t="s">
        <v>18</v>
      </c>
      <c r="F14" s="25">
        <v>0.11</v>
      </c>
      <c r="G14" s="26">
        <v>0.11</v>
      </c>
    </row>
    <row r="15" spans="2:8" x14ac:dyDescent="0.15">
      <c r="B15" s="53" t="s">
        <v>19</v>
      </c>
      <c r="C15" s="54"/>
      <c r="D15" s="54"/>
      <c r="E15" s="55"/>
      <c r="F15" s="86">
        <f>SUM(F8:F14)</f>
        <v>3.058157894736842</v>
      </c>
      <c r="G15" s="88">
        <f>SUM(G8:G14)</f>
        <v>1.1700000000000002</v>
      </c>
    </row>
    <row r="16" spans="2:8" x14ac:dyDescent="0.15">
      <c r="B16" s="56" t="s">
        <v>20</v>
      </c>
      <c r="C16" s="57"/>
      <c r="D16" s="57"/>
      <c r="E16" s="58"/>
      <c r="F16" s="87">
        <f>IF(F15=0,"0.000",1/F15)</f>
        <v>0.32699423457533777</v>
      </c>
      <c r="G16" s="89">
        <f>IF(G15=0,"0.000",1/G15)</f>
        <v>0.85470085470085455</v>
      </c>
    </row>
    <row r="17" spans="2:7" ht="15" thickBot="1" x14ac:dyDescent="0.2">
      <c r="B17" s="59" t="s">
        <v>21</v>
      </c>
      <c r="C17" s="60"/>
      <c r="D17" s="60"/>
      <c r="E17" s="61"/>
      <c r="F17" s="84">
        <f>IF(F15=0,"",(F6*F16)+(G6*G16))</f>
        <v>0.4167043599966756</v>
      </c>
      <c r="G17" s="85"/>
    </row>
    <row r="20" spans="2:7" x14ac:dyDescent="0.15">
      <c r="F20" s="35" t="str">
        <f>IF(D20=0,"",E20/D20)</f>
        <v/>
      </c>
      <c r="G20" s="35" t="str">
        <f>IF(D20=0,"",E20/D20)</f>
        <v/>
      </c>
    </row>
    <row r="21" spans="2:7" x14ac:dyDescent="0.15">
      <c r="F21" t="s">
        <v>29</v>
      </c>
      <c r="G21" t="s">
        <v>30</v>
      </c>
    </row>
  </sheetData>
  <mergeCells count="16">
    <mergeCell ref="B5:C6"/>
    <mergeCell ref="D5:E5"/>
    <mergeCell ref="D6:E6"/>
    <mergeCell ref="B7:C7"/>
    <mergeCell ref="F7:G7"/>
    <mergeCell ref="B8:C8"/>
    <mergeCell ref="B15:E15"/>
    <mergeCell ref="B16:E16"/>
    <mergeCell ref="B17:E17"/>
    <mergeCell ref="F17:G17"/>
    <mergeCell ref="B9:C9"/>
    <mergeCell ref="B10:C10"/>
    <mergeCell ref="B11:C11"/>
    <mergeCell ref="B12:C12"/>
    <mergeCell ref="B13:C13"/>
    <mergeCell ref="B14:C14"/>
  </mergeCells>
  <phoneticPr fontId="2"/>
  <pageMargins left="0.7" right="0.7" top="0.75" bottom="0.75" header="0.3" footer="0.3"/>
  <pageSetup paperSize="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zoomScale="200" zoomScaleNormal="200" zoomScalePageLayoutView="200" workbookViewId="0">
      <selection activeCell="H18" sqref="H18"/>
    </sheetView>
  </sheetViews>
  <sheetFormatPr defaultColWidth="8.875" defaultRowHeight="13.5" x14ac:dyDescent="0.15"/>
  <cols>
    <col min="2" max="7" width="11.375" customWidth="1"/>
  </cols>
  <sheetData>
    <row r="2" spans="2:8" ht="21" x14ac:dyDescent="0.15">
      <c r="B2" s="16" t="s">
        <v>47</v>
      </c>
    </row>
    <row r="3" spans="2:8" ht="14.25" thickBot="1" x14ac:dyDescent="0.2"/>
    <row r="4" spans="2:8" ht="14.25" thickBot="1" x14ac:dyDescent="0.2">
      <c r="B4" s="1" t="s">
        <v>0</v>
      </c>
      <c r="C4" s="2" t="s">
        <v>1</v>
      </c>
      <c r="D4" s="3" t="s">
        <v>2</v>
      </c>
      <c r="E4" s="3"/>
      <c r="F4" s="3"/>
      <c r="G4" s="4"/>
    </row>
    <row r="5" spans="2:8" x14ac:dyDescent="0.15">
      <c r="B5" s="68" t="s">
        <v>3</v>
      </c>
      <c r="C5" s="69"/>
      <c r="D5" s="72" t="s">
        <v>4</v>
      </c>
      <c r="E5" s="69"/>
      <c r="F5" s="5" t="s">
        <v>5</v>
      </c>
      <c r="G5" s="6" t="s">
        <v>6</v>
      </c>
      <c r="H5" t="s">
        <v>50</v>
      </c>
    </row>
    <row r="6" spans="2:8" x14ac:dyDescent="0.15">
      <c r="B6" s="70"/>
      <c r="C6" s="71"/>
      <c r="D6" s="73" t="s">
        <v>7</v>
      </c>
      <c r="E6" s="74"/>
      <c r="F6" s="27">
        <v>0.83</v>
      </c>
      <c r="G6" s="8">
        <v>0.17</v>
      </c>
      <c r="H6" t="s">
        <v>51</v>
      </c>
    </row>
    <row r="7" spans="2:8" ht="24.75" thickBot="1" x14ac:dyDescent="0.2">
      <c r="B7" s="75" t="s">
        <v>8</v>
      </c>
      <c r="C7" s="76"/>
      <c r="D7" s="10" t="s">
        <v>9</v>
      </c>
      <c r="E7" s="28" t="s">
        <v>10</v>
      </c>
      <c r="F7" s="77" t="s">
        <v>11</v>
      </c>
      <c r="G7" s="78"/>
    </row>
    <row r="8" spans="2:8" x14ac:dyDescent="0.15">
      <c r="B8" s="51" t="s">
        <v>12</v>
      </c>
      <c r="C8" s="52"/>
      <c r="D8" s="33" t="s">
        <v>13</v>
      </c>
      <c r="E8" s="29" t="s">
        <v>13</v>
      </c>
      <c r="F8" s="22">
        <v>0.11</v>
      </c>
      <c r="G8" s="11">
        <v>0.11</v>
      </c>
    </row>
    <row r="9" spans="2:8" x14ac:dyDescent="0.15">
      <c r="B9" s="62" t="s">
        <v>14</v>
      </c>
      <c r="C9" s="63"/>
      <c r="D9" s="15">
        <v>3.7999999999999999E-2</v>
      </c>
      <c r="E9" s="30">
        <v>0.105</v>
      </c>
      <c r="F9" s="23">
        <f>IF(D9=0,"",E9/D9)</f>
        <v>2.763157894736842</v>
      </c>
      <c r="G9" s="14"/>
    </row>
    <row r="10" spans="2:8" x14ac:dyDescent="0.15">
      <c r="B10" s="62" t="s">
        <v>15</v>
      </c>
      <c r="C10" s="63"/>
      <c r="D10" s="15">
        <v>0.12</v>
      </c>
      <c r="E10" s="30">
        <v>0.105</v>
      </c>
      <c r="F10" s="23"/>
      <c r="G10" s="14">
        <f>IF(D10=0,"",E10/D10)</f>
        <v>0.875</v>
      </c>
    </row>
    <row r="11" spans="2:8" x14ac:dyDescent="0.15">
      <c r="B11" s="62" t="s">
        <v>16</v>
      </c>
      <c r="C11" s="63"/>
      <c r="D11" s="15">
        <v>0.12</v>
      </c>
      <c r="E11" s="30">
        <v>8.9999999999999993E-3</v>
      </c>
      <c r="F11" s="23">
        <f>IF(D11=0,"",E11/D11)</f>
        <v>7.4999999999999997E-2</v>
      </c>
      <c r="G11" s="14">
        <f>IF(D11=0,"",E11/D11)</f>
        <v>7.4999999999999997E-2</v>
      </c>
    </row>
    <row r="12" spans="2:8" x14ac:dyDescent="0.15">
      <c r="B12" s="62" t="s">
        <v>22</v>
      </c>
      <c r="C12" s="63"/>
      <c r="D12" s="15">
        <v>2.8000000000000001E-2</v>
      </c>
      <c r="E12" s="30">
        <v>0.06</v>
      </c>
      <c r="F12" s="23">
        <f>IF(D12=0,"",E12/D12)</f>
        <v>2.1428571428571428</v>
      </c>
      <c r="G12" s="14">
        <f>IF(D12=0,"",E12/D12)</f>
        <v>2.1428571428571428</v>
      </c>
    </row>
    <row r="13" spans="2:8" x14ac:dyDescent="0.15">
      <c r="B13" s="64"/>
      <c r="C13" s="65"/>
      <c r="D13" s="15"/>
      <c r="E13" s="30"/>
      <c r="F13" s="23" t="str">
        <f>IF(D13=0,"",E13/D13)</f>
        <v/>
      </c>
      <c r="G13" s="14" t="str">
        <f>IF(D13=0,"",E13/D13)</f>
        <v/>
      </c>
    </row>
    <row r="14" spans="2:8" ht="14.25" thickBot="1" x14ac:dyDescent="0.2">
      <c r="B14" s="66" t="s">
        <v>17</v>
      </c>
      <c r="C14" s="67"/>
      <c r="D14" s="32" t="s">
        <v>13</v>
      </c>
      <c r="E14" s="31" t="s">
        <v>13</v>
      </c>
      <c r="F14" s="25">
        <v>0.11</v>
      </c>
      <c r="G14" s="26">
        <v>0.11</v>
      </c>
    </row>
    <row r="15" spans="2:8" x14ac:dyDescent="0.15">
      <c r="B15" s="53" t="s">
        <v>19</v>
      </c>
      <c r="C15" s="54"/>
      <c r="D15" s="54"/>
      <c r="E15" s="55"/>
      <c r="F15" s="86">
        <f>SUM(F8:F14)</f>
        <v>5.2010150375939856</v>
      </c>
      <c r="G15" s="88">
        <f>SUM(G8:G14)</f>
        <v>3.3128571428571427</v>
      </c>
    </row>
    <row r="16" spans="2:8" x14ac:dyDescent="0.15">
      <c r="B16" s="56" t="s">
        <v>20</v>
      </c>
      <c r="C16" s="57"/>
      <c r="D16" s="57"/>
      <c r="E16" s="58"/>
      <c r="F16" s="87">
        <f>IF(F15=0,"0.000",1/F15)</f>
        <v>0.19227016126117658</v>
      </c>
      <c r="G16" s="89">
        <f>IF(G15=0,"0.000",1/G15)</f>
        <v>0.30185424752048295</v>
      </c>
    </row>
    <row r="17" spans="2:7" ht="15" thickBot="1" x14ac:dyDescent="0.2">
      <c r="B17" s="59" t="s">
        <v>21</v>
      </c>
      <c r="C17" s="60"/>
      <c r="D17" s="60"/>
      <c r="E17" s="61"/>
      <c r="F17" s="84">
        <f>IF(F15=0,"",(F6*F16)+(G6*G16))</f>
        <v>0.21089945592525866</v>
      </c>
      <c r="G17" s="85"/>
    </row>
    <row r="20" spans="2:7" x14ac:dyDescent="0.15">
      <c r="F20" s="35" t="str">
        <f>IF(D20=0,"",E20/D20)</f>
        <v/>
      </c>
      <c r="G20" s="35" t="str">
        <f>IF(D20=0,"",E20/D20)</f>
        <v/>
      </c>
    </row>
    <row r="21" spans="2:7" x14ac:dyDescent="0.15">
      <c r="F21" t="s">
        <v>29</v>
      </c>
      <c r="G21" t="s">
        <v>30</v>
      </c>
    </row>
  </sheetData>
  <mergeCells count="16">
    <mergeCell ref="B8:C8"/>
    <mergeCell ref="B15:E15"/>
    <mergeCell ref="B16:E16"/>
    <mergeCell ref="B17:E17"/>
    <mergeCell ref="F17:G17"/>
    <mergeCell ref="B9:C9"/>
    <mergeCell ref="B10:C10"/>
    <mergeCell ref="B11:C11"/>
    <mergeCell ref="B12:C12"/>
    <mergeCell ref="B13:C13"/>
    <mergeCell ref="B14:C14"/>
    <mergeCell ref="B5:C6"/>
    <mergeCell ref="D5:E5"/>
    <mergeCell ref="D6:E6"/>
    <mergeCell ref="B7:C7"/>
    <mergeCell ref="F7:G7"/>
  </mergeCells>
  <phoneticPr fontId="2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workbookViewId="0">
      <selection activeCell="J7" sqref="J7"/>
    </sheetView>
  </sheetViews>
  <sheetFormatPr defaultColWidth="8.875" defaultRowHeight="13.5" x14ac:dyDescent="0.15"/>
  <cols>
    <col min="2" max="2" width="11.5" customWidth="1"/>
    <col min="3" max="3" width="13.875" customWidth="1"/>
    <col min="4" max="9" width="11.5" customWidth="1"/>
  </cols>
  <sheetData>
    <row r="2" spans="2:10" ht="21" x14ac:dyDescent="0.15">
      <c r="B2" s="16" t="s">
        <v>46</v>
      </c>
    </row>
    <row r="3" spans="2:10" ht="14.25" thickBot="1" x14ac:dyDescent="0.2"/>
    <row r="4" spans="2:10" ht="14.25" thickBot="1" x14ac:dyDescent="0.2">
      <c r="B4" s="1" t="s">
        <v>0</v>
      </c>
      <c r="C4" s="2" t="s">
        <v>1</v>
      </c>
      <c r="D4" s="3" t="s">
        <v>43</v>
      </c>
      <c r="E4" s="3"/>
      <c r="F4" s="3"/>
      <c r="G4" s="3"/>
      <c r="H4" s="3"/>
      <c r="I4" s="4"/>
    </row>
    <row r="5" spans="2:10" x14ac:dyDescent="0.15">
      <c r="B5" s="68" t="s">
        <v>3</v>
      </c>
      <c r="C5" s="69"/>
      <c r="D5" s="72" t="s">
        <v>4</v>
      </c>
      <c r="E5" s="69"/>
      <c r="F5" s="5" t="s">
        <v>5</v>
      </c>
      <c r="G5" s="50" t="s">
        <v>44</v>
      </c>
      <c r="H5" s="50" t="s">
        <v>44</v>
      </c>
      <c r="I5" s="39" t="s">
        <v>6</v>
      </c>
      <c r="J5" t="s">
        <v>50</v>
      </c>
    </row>
    <row r="6" spans="2:10" x14ac:dyDescent="0.15">
      <c r="B6" s="70"/>
      <c r="C6" s="71"/>
      <c r="D6" s="73" t="s">
        <v>7</v>
      </c>
      <c r="E6" s="74"/>
      <c r="F6" s="27">
        <v>0.75</v>
      </c>
      <c r="G6" s="7">
        <v>0.08</v>
      </c>
      <c r="H6" s="18">
        <v>0.12</v>
      </c>
      <c r="I6" s="19">
        <v>0.05</v>
      </c>
      <c r="J6" t="s">
        <v>51</v>
      </c>
    </row>
    <row r="7" spans="2:10" ht="24.75" thickBot="1" x14ac:dyDescent="0.2">
      <c r="B7" s="75" t="s">
        <v>28</v>
      </c>
      <c r="C7" s="76"/>
      <c r="D7" s="36" t="s">
        <v>9</v>
      </c>
      <c r="E7" s="28" t="s">
        <v>10</v>
      </c>
      <c r="F7" s="77" t="s">
        <v>11</v>
      </c>
      <c r="G7" s="77"/>
      <c r="H7" s="77"/>
      <c r="I7" s="78"/>
    </row>
    <row r="8" spans="2:10" x14ac:dyDescent="0.15">
      <c r="B8" s="51" t="s">
        <v>12</v>
      </c>
      <c r="C8" s="52"/>
      <c r="D8" s="33" t="s">
        <v>13</v>
      </c>
      <c r="E8" s="29" t="s">
        <v>13</v>
      </c>
      <c r="F8" s="22">
        <v>0.11</v>
      </c>
      <c r="G8" s="20">
        <v>0.11</v>
      </c>
      <c r="H8" s="22">
        <v>0.11</v>
      </c>
      <c r="I8" s="21">
        <v>0.11</v>
      </c>
    </row>
    <row r="9" spans="2:10" x14ac:dyDescent="0.15">
      <c r="B9" s="62" t="s">
        <v>23</v>
      </c>
      <c r="C9" s="63"/>
      <c r="D9" s="15">
        <v>3.7999999999999999E-2</v>
      </c>
      <c r="E9" s="30">
        <v>0.105</v>
      </c>
      <c r="F9" s="23">
        <f>IF(D9=0,"",E9/D9)</f>
        <v>2.763157894736842</v>
      </c>
      <c r="G9" s="13">
        <f>IF(D9=0,"",E9/D9)</f>
        <v>2.763157894736842</v>
      </c>
      <c r="H9" s="23"/>
      <c r="I9" s="14"/>
    </row>
    <row r="10" spans="2:10" x14ac:dyDescent="0.15">
      <c r="B10" s="62" t="s">
        <v>24</v>
      </c>
      <c r="C10" s="63"/>
      <c r="D10" s="15">
        <v>0.12</v>
      </c>
      <c r="E10" s="30">
        <v>0.105</v>
      </c>
      <c r="F10" s="23"/>
      <c r="G10" s="13"/>
      <c r="H10" s="23">
        <f>IF(D10=0,"",E10/D10)</f>
        <v>0.875</v>
      </c>
      <c r="I10" s="14">
        <f>IF(D10=0,"",E10/D10)</f>
        <v>0.875</v>
      </c>
    </row>
    <row r="11" spans="2:10" x14ac:dyDescent="0.15">
      <c r="B11" s="62" t="s">
        <v>25</v>
      </c>
      <c r="C11" s="63"/>
      <c r="D11" s="15">
        <v>3.7999999999999999E-2</v>
      </c>
      <c r="E11" s="30">
        <v>0.105</v>
      </c>
      <c r="F11" s="23">
        <f>IF(D11=0,"",E11/D11)</f>
        <v>2.763157894736842</v>
      </c>
      <c r="G11" s="13"/>
      <c r="H11" s="23">
        <f>IF(D11=0,"",E11/D11)</f>
        <v>2.763157894736842</v>
      </c>
      <c r="I11" s="14"/>
    </row>
    <row r="12" spans="2:10" x14ac:dyDescent="0.15">
      <c r="B12" s="62" t="s">
        <v>26</v>
      </c>
      <c r="C12" s="63"/>
      <c r="D12" s="15">
        <v>0.12</v>
      </c>
      <c r="E12" s="30">
        <v>0.105</v>
      </c>
      <c r="F12" s="23"/>
      <c r="G12" s="13">
        <f>IF(D12=0,"",E12/D12)</f>
        <v>0.875</v>
      </c>
      <c r="H12" s="23"/>
      <c r="I12" s="14">
        <f>IF(D12=0,"",E12/D12)</f>
        <v>0.875</v>
      </c>
    </row>
    <row r="13" spans="2:10" x14ac:dyDescent="0.15">
      <c r="B13" s="37" t="s">
        <v>27</v>
      </c>
      <c r="C13" s="38"/>
      <c r="D13" s="15">
        <v>0.16</v>
      </c>
      <c r="E13" s="30">
        <v>8.9999999999999993E-3</v>
      </c>
      <c r="F13" s="23">
        <f>IF(D13=0,"",E13/D13)</f>
        <v>5.6249999999999994E-2</v>
      </c>
      <c r="G13" s="13">
        <f>IF(D13=0,"",E13/D13)</f>
        <v>5.6249999999999994E-2</v>
      </c>
      <c r="H13" s="23">
        <f>IF(D13=0,"",E13/D13)</f>
        <v>5.6249999999999994E-2</v>
      </c>
      <c r="I13" s="14">
        <f>IF(D13=0,"",E13/D13)</f>
        <v>5.6249999999999994E-2</v>
      </c>
    </row>
    <row r="14" spans="2:10" x14ac:dyDescent="0.15">
      <c r="B14" s="37"/>
      <c r="C14" s="38"/>
      <c r="D14" s="15"/>
      <c r="E14" s="30"/>
      <c r="F14" s="23"/>
      <c r="G14" s="13"/>
      <c r="H14" s="23"/>
      <c r="I14" s="14"/>
    </row>
    <row r="15" spans="2:10" x14ac:dyDescent="0.15">
      <c r="B15" s="64"/>
      <c r="C15" s="65"/>
      <c r="D15" s="15"/>
      <c r="E15" s="30"/>
      <c r="F15" s="23" t="str">
        <f>IF(D15=0,"",E15/D15)</f>
        <v/>
      </c>
      <c r="G15" s="13"/>
      <c r="H15" s="23"/>
      <c r="I15" s="14" t="str">
        <f>IF(D15=0,"",E15/D15)</f>
        <v/>
      </c>
    </row>
    <row r="16" spans="2:10" ht="14.25" thickBot="1" x14ac:dyDescent="0.2">
      <c r="B16" s="66" t="s">
        <v>17</v>
      </c>
      <c r="C16" s="67"/>
      <c r="D16" s="32" t="s">
        <v>45</v>
      </c>
      <c r="E16" s="31" t="s">
        <v>45</v>
      </c>
      <c r="F16" s="25">
        <v>0.11</v>
      </c>
      <c r="G16" s="24">
        <v>0.11</v>
      </c>
      <c r="H16" s="25">
        <v>0.11</v>
      </c>
      <c r="I16" s="26">
        <v>0.11</v>
      </c>
    </row>
    <row r="17" spans="2:9" x14ac:dyDescent="0.15">
      <c r="B17" s="53" t="s">
        <v>19</v>
      </c>
      <c r="C17" s="54"/>
      <c r="D17" s="54"/>
      <c r="E17" s="55"/>
      <c r="F17" s="86">
        <f>SUM(F8:F16)</f>
        <v>5.8025657894736851</v>
      </c>
      <c r="G17" s="90">
        <f t="shared" ref="G17:H17" si="0">SUM(G8:G16)</f>
        <v>3.9144078947368417</v>
      </c>
      <c r="H17" s="90">
        <f t="shared" si="0"/>
        <v>3.9144078947368417</v>
      </c>
      <c r="I17" s="88">
        <f>SUM(I8:I16)</f>
        <v>2.0262499999999997</v>
      </c>
    </row>
    <row r="18" spans="2:9" x14ac:dyDescent="0.15">
      <c r="B18" s="56" t="s">
        <v>20</v>
      </c>
      <c r="C18" s="57"/>
      <c r="D18" s="57"/>
      <c r="E18" s="58"/>
      <c r="F18" s="87">
        <f>IF(F17=0,"0.000",1/F17)</f>
        <v>0.17233755484756061</v>
      </c>
      <c r="G18" s="91">
        <f t="shared" ref="G18:H18" si="1">IF(G17=0,"0.000",1/G17)</f>
        <v>0.25546647842820891</v>
      </c>
      <c r="H18" s="91">
        <f t="shared" si="1"/>
        <v>0.25546647842820891</v>
      </c>
      <c r="I18" s="89">
        <f>IF(I17=0,"0.000",1/I17)</f>
        <v>0.49352251696483662</v>
      </c>
    </row>
    <row r="19" spans="2:9" ht="15" thickBot="1" x14ac:dyDescent="0.2">
      <c r="B19" s="59" t="s">
        <v>21</v>
      </c>
      <c r="C19" s="60"/>
      <c r="D19" s="60"/>
      <c r="E19" s="61"/>
      <c r="F19" s="84">
        <f>IF(F17=0,"",(F6*F18)+(G6*G18)+(H6*H18)+(I6*I18))</f>
        <v>0.20502258766955406</v>
      </c>
      <c r="G19" s="84"/>
      <c r="H19" s="84"/>
      <c r="I19" s="85"/>
    </row>
    <row r="22" spans="2:9" x14ac:dyDescent="0.15">
      <c r="F22" s="35" t="str">
        <f>IF(D22=0,"",E22/D22)</f>
        <v/>
      </c>
      <c r="G22" s="35" t="str">
        <f>IF(D22=0,"",E22/D22)</f>
        <v/>
      </c>
      <c r="H22" s="35" t="str">
        <f>IF(D22=0,"",E22/D22)</f>
        <v/>
      </c>
      <c r="I22" s="35" t="str">
        <f>IF(D22=0,"",E22/D22)</f>
        <v/>
      </c>
    </row>
    <row r="23" spans="2:9" x14ac:dyDescent="0.15">
      <c r="F23" t="s">
        <v>29</v>
      </c>
      <c r="G23" t="s">
        <v>30</v>
      </c>
      <c r="H23" t="s">
        <v>31</v>
      </c>
      <c r="I23" t="s">
        <v>32</v>
      </c>
    </row>
  </sheetData>
  <mergeCells count="16">
    <mergeCell ref="B8:C8"/>
    <mergeCell ref="B5:C6"/>
    <mergeCell ref="D5:E5"/>
    <mergeCell ref="D6:E6"/>
    <mergeCell ref="B7:C7"/>
    <mergeCell ref="F7:I7"/>
    <mergeCell ref="B17:E17"/>
    <mergeCell ref="B18:E18"/>
    <mergeCell ref="B19:E19"/>
    <mergeCell ref="F19:I19"/>
    <mergeCell ref="B9:C9"/>
    <mergeCell ref="B10:C10"/>
    <mergeCell ref="B11:C11"/>
    <mergeCell ref="B12:C12"/>
    <mergeCell ref="B15:C15"/>
    <mergeCell ref="B16:C16"/>
  </mergeCells>
  <phoneticPr fontId="2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tabSelected="1" zoomScale="150" zoomScaleNormal="150" zoomScalePageLayoutView="150" workbookViewId="0">
      <selection activeCell="N12" sqref="N12"/>
    </sheetView>
  </sheetViews>
  <sheetFormatPr defaultColWidth="8.875" defaultRowHeight="13.5" x14ac:dyDescent="0.15"/>
  <cols>
    <col min="2" max="2" width="11.5" customWidth="1"/>
    <col min="3" max="3" width="13.875" customWidth="1"/>
    <col min="4" max="11" width="11.5" customWidth="1"/>
  </cols>
  <sheetData>
    <row r="2" spans="2:14" ht="21" x14ac:dyDescent="0.15">
      <c r="B2" s="16" t="s">
        <v>39</v>
      </c>
    </row>
    <row r="3" spans="2:14" ht="14.25" thickBot="1" x14ac:dyDescent="0.2"/>
    <row r="4" spans="2:14" ht="14.25" thickBot="1" x14ac:dyDescent="0.2">
      <c r="B4" s="1" t="s">
        <v>0</v>
      </c>
      <c r="C4" s="2" t="s">
        <v>1</v>
      </c>
      <c r="D4" s="3" t="s">
        <v>2</v>
      </c>
      <c r="E4" s="3"/>
      <c r="F4" s="3"/>
      <c r="G4" s="3"/>
      <c r="H4" s="3"/>
      <c r="I4" s="3"/>
      <c r="J4" s="3"/>
      <c r="K4" s="4"/>
    </row>
    <row r="5" spans="2:14" ht="48.95" customHeight="1" x14ac:dyDescent="0.15">
      <c r="B5" s="68" t="s">
        <v>3</v>
      </c>
      <c r="C5" s="69"/>
      <c r="D5" s="72" t="s">
        <v>4</v>
      </c>
      <c r="E5" s="69"/>
      <c r="F5" s="40" t="s">
        <v>33</v>
      </c>
      <c r="G5" s="41" t="s">
        <v>34</v>
      </c>
      <c r="H5" s="41" t="s">
        <v>35</v>
      </c>
      <c r="I5" s="41" t="s">
        <v>36</v>
      </c>
      <c r="J5" s="41" t="s">
        <v>37</v>
      </c>
      <c r="K5" s="42" t="s">
        <v>38</v>
      </c>
      <c r="L5" t="s">
        <v>50</v>
      </c>
      <c r="N5" s="43"/>
    </row>
    <row r="6" spans="2:14" x14ac:dyDescent="0.15">
      <c r="B6" s="70"/>
      <c r="C6" s="71"/>
      <c r="D6" s="73" t="s">
        <v>7</v>
      </c>
      <c r="E6" s="74"/>
      <c r="F6" s="27">
        <v>0.69</v>
      </c>
      <c r="G6" s="7">
        <v>0.08</v>
      </c>
      <c r="H6" s="7">
        <v>0.14000000000000001</v>
      </c>
      <c r="I6" s="7">
        <v>0.02</v>
      </c>
      <c r="J6" s="18">
        <v>0.06</v>
      </c>
      <c r="K6" s="19">
        <v>0.01</v>
      </c>
      <c r="L6" t="s">
        <v>52</v>
      </c>
    </row>
    <row r="7" spans="2:14" ht="24.75" thickBot="1" x14ac:dyDescent="0.2">
      <c r="B7" s="75" t="s">
        <v>28</v>
      </c>
      <c r="C7" s="76"/>
      <c r="D7" s="10" t="s">
        <v>9</v>
      </c>
      <c r="E7" s="28" t="s">
        <v>10</v>
      </c>
      <c r="F7" s="81" t="s">
        <v>11</v>
      </c>
      <c r="G7" s="77"/>
      <c r="H7" s="77"/>
      <c r="I7" s="77"/>
      <c r="J7" s="77"/>
      <c r="K7" s="78"/>
    </row>
    <row r="8" spans="2:14" x14ac:dyDescent="0.15">
      <c r="B8" s="82" t="s">
        <v>12</v>
      </c>
      <c r="C8" s="83"/>
      <c r="D8" s="46" t="s">
        <v>13</v>
      </c>
      <c r="E8" s="47" t="s">
        <v>13</v>
      </c>
      <c r="F8" s="45">
        <v>0.11</v>
      </c>
      <c r="G8" s="44">
        <v>0.11</v>
      </c>
      <c r="H8" s="20">
        <v>0.11</v>
      </c>
      <c r="I8" s="20">
        <v>0.11</v>
      </c>
      <c r="J8" s="20">
        <v>0.11</v>
      </c>
      <c r="K8" s="21">
        <v>0.11</v>
      </c>
    </row>
    <row r="9" spans="2:14" x14ac:dyDescent="0.15">
      <c r="B9" s="79" t="s">
        <v>41</v>
      </c>
      <c r="C9" s="80"/>
      <c r="D9" s="48">
        <v>0.221</v>
      </c>
      <c r="E9" s="49">
        <v>1.2500000000000001E-2</v>
      </c>
      <c r="F9" s="23">
        <f>IF(D9=0,"",E9/D9)</f>
        <v>5.6561085972850679E-2</v>
      </c>
      <c r="G9" s="13">
        <f>IF(D9=0,"",E9/D9)</f>
        <v>5.6561085972850679E-2</v>
      </c>
      <c r="H9" s="23">
        <f>IF(D9=0,"",E9/D9)</f>
        <v>5.6561085972850679E-2</v>
      </c>
      <c r="I9" s="23">
        <f>IF(D9=0,"",E9/D9)</f>
        <v>5.6561085972850679E-2</v>
      </c>
      <c r="J9" s="23">
        <f>IF(D9=0,"",E9/D9)</f>
        <v>5.6561085972850679E-2</v>
      </c>
      <c r="K9" s="14">
        <f>IF(D9=0,"",E9/D9)</f>
        <v>5.6561085972850679E-2</v>
      </c>
    </row>
    <row r="10" spans="2:14" x14ac:dyDescent="0.15">
      <c r="B10" s="62" t="s">
        <v>23</v>
      </c>
      <c r="C10" s="63"/>
      <c r="D10" s="15">
        <v>3.7999999999999999E-2</v>
      </c>
      <c r="E10" s="30">
        <v>0.105</v>
      </c>
      <c r="F10" s="23">
        <f>IF(D10=0,"",E10/D10)</f>
        <v>2.763157894736842</v>
      </c>
      <c r="G10" s="13">
        <f>IF(D10=0,"",E10/D10)</f>
        <v>2.763157894736842</v>
      </c>
      <c r="H10" s="23"/>
      <c r="I10" s="13"/>
      <c r="J10" s="13"/>
      <c r="K10" s="14"/>
    </row>
    <row r="11" spans="2:14" x14ac:dyDescent="0.15">
      <c r="B11" s="62" t="s">
        <v>24</v>
      </c>
      <c r="C11" s="63"/>
      <c r="D11" s="15">
        <v>0.12</v>
      </c>
      <c r="E11" s="30">
        <v>0.105</v>
      </c>
      <c r="F11" s="23"/>
      <c r="G11" s="13"/>
      <c r="H11" s="23">
        <f>IF(D11=0,"",E11/D11)</f>
        <v>0.875</v>
      </c>
      <c r="I11" s="23">
        <f>IF(D11=0,"",E11/D11)</f>
        <v>0.875</v>
      </c>
      <c r="J11" s="23">
        <f>IF(D11=0,"",E11/D11)</f>
        <v>0.875</v>
      </c>
      <c r="K11" s="14">
        <f>IF(D11=0,"",E11/D11)</f>
        <v>0.875</v>
      </c>
    </row>
    <row r="12" spans="2:14" x14ac:dyDescent="0.15">
      <c r="B12" s="37" t="s">
        <v>40</v>
      </c>
      <c r="C12" s="38"/>
      <c r="D12" s="15">
        <v>0.16</v>
      </c>
      <c r="E12" s="30">
        <v>1.2500000000000001E-2</v>
      </c>
      <c r="F12" s="23">
        <f>IF(D12=0,"",E12/D12)</f>
        <v>7.8125E-2</v>
      </c>
      <c r="G12" s="13">
        <f>IF(D12=0,"",E12/D12)</f>
        <v>7.8125E-2</v>
      </c>
      <c r="H12" s="23">
        <f>IF(D12=0,"",E12/D12)</f>
        <v>7.8125E-2</v>
      </c>
      <c r="I12" s="23">
        <f>IF(D12=0,"",E12/D12)</f>
        <v>7.8125E-2</v>
      </c>
      <c r="J12" s="23">
        <f>IF(D12=0,"",E12/D12)</f>
        <v>7.8125E-2</v>
      </c>
      <c r="K12" s="14">
        <f>IF(D12=0,"",E12/D12)</f>
        <v>7.8125E-2</v>
      </c>
    </row>
    <row r="13" spans="2:14" x14ac:dyDescent="0.15">
      <c r="B13" s="62" t="s">
        <v>25</v>
      </c>
      <c r="C13" s="63"/>
      <c r="D13" s="15">
        <v>3.7999999999999999E-2</v>
      </c>
      <c r="E13" s="30">
        <v>0.105</v>
      </c>
      <c r="F13" s="23">
        <f>IF(D13=0,"",E13/D13)</f>
        <v>2.763157894736842</v>
      </c>
      <c r="G13" s="13"/>
      <c r="H13" s="23">
        <f>IF(D13=0,"",E13/D13)</f>
        <v>2.763157894736842</v>
      </c>
      <c r="I13" s="23">
        <f>IF(D13=0,"",E13/D13)</f>
        <v>2.763157894736842</v>
      </c>
      <c r="J13" s="13"/>
      <c r="K13" s="14"/>
    </row>
    <row r="14" spans="2:14" x14ac:dyDescent="0.15">
      <c r="B14" s="62" t="s">
        <v>26</v>
      </c>
      <c r="C14" s="63"/>
      <c r="D14" s="15">
        <v>0.12</v>
      </c>
      <c r="E14" s="30">
        <v>0.105</v>
      </c>
      <c r="F14" s="23"/>
      <c r="G14" s="13">
        <f>IF(D14=0,"",E14/D14)</f>
        <v>0.875</v>
      </c>
      <c r="H14" s="23"/>
      <c r="I14" s="13"/>
      <c r="J14" s="23">
        <f>IF(D14=0,"",E14/D14)</f>
        <v>0.875</v>
      </c>
      <c r="K14" s="14">
        <f>IF(D14=0,"",E14/D14)</f>
        <v>0.875</v>
      </c>
    </row>
    <row r="15" spans="2:14" x14ac:dyDescent="0.15">
      <c r="B15" s="12"/>
      <c r="C15" s="34"/>
      <c r="D15" s="15"/>
      <c r="E15" s="30"/>
      <c r="F15" s="23"/>
      <c r="G15" s="13"/>
      <c r="H15" s="23"/>
      <c r="I15" s="13"/>
      <c r="J15" s="13"/>
      <c r="K15" s="14"/>
    </row>
    <row r="16" spans="2:14" x14ac:dyDescent="0.15">
      <c r="B16" s="12"/>
      <c r="C16" s="34"/>
      <c r="D16" s="15"/>
      <c r="E16" s="30"/>
      <c r="F16" s="23"/>
      <c r="G16" s="13"/>
      <c r="H16" s="23"/>
      <c r="I16" s="13"/>
      <c r="J16" s="13"/>
      <c r="K16" s="14"/>
    </row>
    <row r="17" spans="2:11" x14ac:dyDescent="0.15">
      <c r="B17" s="64"/>
      <c r="C17" s="65"/>
      <c r="D17" s="15"/>
      <c r="E17" s="30"/>
      <c r="F17" s="23" t="str">
        <f>IF(D17=0,"",E17/D17)</f>
        <v/>
      </c>
      <c r="G17" s="13"/>
      <c r="H17" s="23"/>
      <c r="I17" s="13"/>
      <c r="J17" s="13"/>
      <c r="K17" s="14" t="str">
        <f>IF(D17=0,"",E17/D17)</f>
        <v/>
      </c>
    </row>
    <row r="18" spans="2:11" ht="14.25" thickBot="1" x14ac:dyDescent="0.2">
      <c r="B18" s="66" t="s">
        <v>17</v>
      </c>
      <c r="C18" s="67"/>
      <c r="D18" s="32" t="s">
        <v>13</v>
      </c>
      <c r="E18" s="31" t="s">
        <v>13</v>
      </c>
      <c r="F18" s="25">
        <v>0.11</v>
      </c>
      <c r="G18" s="24">
        <v>0.11</v>
      </c>
      <c r="H18" s="25">
        <v>0.11</v>
      </c>
      <c r="I18" s="24">
        <v>0.11</v>
      </c>
      <c r="J18" s="24">
        <v>0.11</v>
      </c>
      <c r="K18" s="26">
        <v>0.11</v>
      </c>
    </row>
    <row r="19" spans="2:11" x14ac:dyDescent="0.15">
      <c r="B19" s="53" t="s">
        <v>19</v>
      </c>
      <c r="C19" s="54"/>
      <c r="D19" s="54"/>
      <c r="E19" s="55"/>
      <c r="F19" s="86">
        <f>SUM(F8:F18)</f>
        <v>5.8810018754465352</v>
      </c>
      <c r="G19" s="90">
        <f t="shared" ref="G19:J19" si="0">SUM(G8:G18)</f>
        <v>3.9928439807096927</v>
      </c>
      <c r="H19" s="90">
        <f t="shared" si="0"/>
        <v>3.9928439807096927</v>
      </c>
      <c r="I19" s="90">
        <f t="shared" si="0"/>
        <v>3.9928439807096927</v>
      </c>
      <c r="J19" s="90">
        <f t="shared" si="0"/>
        <v>2.1046860859728507</v>
      </c>
      <c r="K19" s="88">
        <f>SUM(K8:K18)</f>
        <v>2.1046860859728507</v>
      </c>
    </row>
    <row r="20" spans="2:11" x14ac:dyDescent="0.15">
      <c r="B20" s="56" t="s">
        <v>20</v>
      </c>
      <c r="C20" s="57"/>
      <c r="D20" s="57"/>
      <c r="E20" s="58"/>
      <c r="F20" s="87">
        <f>IF(F19=0,"0.000",1/F19)</f>
        <v>0.17003905476974049</v>
      </c>
      <c r="G20" s="91">
        <f t="shared" ref="G20:J20" si="1">IF(G19=0,"0.000",1/G19)</f>
        <v>0.25044805277421806</v>
      </c>
      <c r="H20" s="91">
        <f t="shared" si="1"/>
        <v>0.25044805277421806</v>
      </c>
      <c r="I20" s="91">
        <f t="shared" si="1"/>
        <v>0.25044805277421806</v>
      </c>
      <c r="J20" s="91">
        <f t="shared" si="1"/>
        <v>0.47513023755168182</v>
      </c>
      <c r="K20" s="89">
        <f>IF(K19=0,"0.000",1/K19)</f>
        <v>0.47513023755168182</v>
      </c>
    </row>
    <row r="21" spans="2:11" ht="15" thickBot="1" x14ac:dyDescent="0.2">
      <c r="B21" s="59" t="s">
        <v>21</v>
      </c>
      <c r="C21" s="60"/>
      <c r="D21" s="60"/>
      <c r="E21" s="61"/>
      <c r="F21" s="84">
        <f>IF(F19=0,"",(F6*F20)+(G6*G20)+(H6*H20)+(K6*K20)+(I6*I20)+(J6*J20))</f>
        <v>0.21069359708555102</v>
      </c>
      <c r="G21" s="84"/>
      <c r="H21" s="84"/>
      <c r="I21" s="84"/>
      <c r="J21" s="84"/>
      <c r="K21" s="85"/>
    </row>
    <row r="24" spans="2:11" x14ac:dyDescent="0.15">
      <c r="F24" s="35" t="str">
        <f>IF(D24=0,"",E24/D24)</f>
        <v/>
      </c>
      <c r="G24" s="35" t="str">
        <f>IF(D24=0,"",E24/D24)</f>
        <v/>
      </c>
      <c r="H24" s="35" t="str">
        <f>IF(D24=0,"",E24/D24)</f>
        <v/>
      </c>
      <c r="I24" s="35" t="str">
        <f>IF(D24=0,"",E24/D24)</f>
        <v/>
      </c>
      <c r="J24" s="35" t="str">
        <f>IF(D24=0,"",E24/D24)</f>
        <v/>
      </c>
      <c r="K24" s="35" t="str">
        <f>IF(D24=0,"",E24/D24)</f>
        <v/>
      </c>
    </row>
    <row r="25" spans="2:11" x14ac:dyDescent="0.15">
      <c r="F25" t="s">
        <v>29</v>
      </c>
      <c r="G25" t="s">
        <v>30</v>
      </c>
      <c r="H25" t="s">
        <v>31</v>
      </c>
      <c r="I25" t="s">
        <v>32</v>
      </c>
      <c r="J25" t="s">
        <v>42</v>
      </c>
      <c r="K25" t="s">
        <v>49</v>
      </c>
    </row>
  </sheetData>
  <mergeCells count="17">
    <mergeCell ref="F7:K7"/>
    <mergeCell ref="B19:E19"/>
    <mergeCell ref="B20:E20"/>
    <mergeCell ref="B21:E21"/>
    <mergeCell ref="F21:K21"/>
    <mergeCell ref="B10:C10"/>
    <mergeCell ref="B11:C11"/>
    <mergeCell ref="B13:C13"/>
    <mergeCell ref="B14:C14"/>
    <mergeCell ref="B17:C17"/>
    <mergeCell ref="B18:C18"/>
    <mergeCell ref="B8:C8"/>
    <mergeCell ref="B5:C6"/>
    <mergeCell ref="D5:E5"/>
    <mergeCell ref="D6:E6"/>
    <mergeCell ref="B7:C7"/>
    <mergeCell ref="B9:C9"/>
  </mergeCells>
  <phoneticPr fontId="2"/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